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'Лист1'!$A$1:$Q$141</definedName>
    <definedName name="Excel_BuiltIn_Print_Area_1_1">'Лист1'!$A$1:$Q$63</definedName>
  </definedNames>
  <calcPr fullCalcOnLoad="1"/>
</workbook>
</file>

<file path=xl/sharedStrings.xml><?xml version="1.0" encoding="utf-8"?>
<sst xmlns="http://schemas.openxmlformats.org/spreadsheetml/2006/main" count="164" uniqueCount="78">
  <si>
    <t>Утверждаю:</t>
  </si>
  <si>
    <t>председатель Комитета ветеринарии</t>
  </si>
  <si>
    <t>с Госветинспекцией Республики Алтай</t>
  </si>
  <si>
    <t>____________________ В.К. Макасеев</t>
  </si>
  <si>
    <t>«______» _______________2010 год.</t>
  </si>
  <si>
    <t>КАЛЬКУЛЯЦИЯ НА ПРОЧИЕ ВЕТЕРИНАРНЫЕ УСЛУГИ</t>
  </si>
  <si>
    <t xml:space="preserve">№    п/п     </t>
  </si>
  <si>
    <t>Наименование услуги</t>
  </si>
  <si>
    <t>Расходные материалы (руб.)</t>
  </si>
  <si>
    <t>Итого материальные расходы  ( руб.)</t>
  </si>
  <si>
    <t>Затраты  времени на 1 единицу в минутах</t>
  </si>
  <si>
    <t>Нагрузка в день (ед.)</t>
  </si>
  <si>
    <t>Оперативное время (61%)</t>
  </si>
  <si>
    <t>Заработная плата    (руб.)</t>
  </si>
  <si>
    <t>Начисления на зарплату 26,2 %, (руб)</t>
  </si>
  <si>
    <t>Стоимость приема одной единицы ( руб.)</t>
  </si>
  <si>
    <t>Накладные расходы  ( 20%)</t>
  </si>
  <si>
    <t>Прибыль (15%)</t>
  </si>
  <si>
    <t>Стоимость одной единицы</t>
  </si>
  <si>
    <t>Всего стоимость услуги</t>
  </si>
  <si>
    <t>Наименование</t>
  </si>
  <si>
    <t>Стоимость (руб.)</t>
  </si>
  <si>
    <t>Кол-во</t>
  </si>
  <si>
    <t>Итого (руб.)</t>
  </si>
  <si>
    <t>Проведение обследований предприятий всех форм собственности на предмет соответствия ветеринарно-санитарным правилам с последующим оформлением акта обследования при введении в эксплуатацию.</t>
  </si>
  <si>
    <t>Предприятия по производству кормов для  с/х животных</t>
  </si>
  <si>
    <t>Бумага А-4</t>
  </si>
  <si>
    <t>6 лист</t>
  </si>
  <si>
    <t>Склады  временного хранения   кожсырья, шерсти, пуха, пантов, продукции животного происхождения и пр.</t>
  </si>
  <si>
    <r>
      <t xml:space="preserve">
</t>
    </r>
    <r>
      <rPr>
        <b/>
        <sz val="20"/>
        <rFont val="Times New Roman"/>
        <family val="1"/>
      </rPr>
      <t xml:space="preserve">Холодильники:
</t>
    </r>
  </si>
  <si>
    <t>- до 5 тонн</t>
  </si>
  <si>
    <t>- до 10 тонн</t>
  </si>
  <si>
    <t xml:space="preserve">- до 50 тонн </t>
  </si>
  <si>
    <t>- до 100 тонн                                               свыше 100 тонн*</t>
  </si>
  <si>
    <t>Молокоперерабатывающие предприятия</t>
  </si>
  <si>
    <t>- до 10 тонн в сутки.</t>
  </si>
  <si>
    <t>- до 50 тонн в сутки.</t>
  </si>
  <si>
    <t>- до 100 тонн в сутки.                              Свыше 100 тонн в сутки.*</t>
  </si>
  <si>
    <t>Цеха  по производству мясных полуфабрикатов, колбасные цеха.</t>
  </si>
  <si>
    <t>- до 100 кг. в сутки</t>
  </si>
  <si>
    <t>- до 500 кг. в сутки.                                  Свыше 500 кг. в сутки.*</t>
  </si>
  <si>
    <t>Рыбоперерабатывающие цеха</t>
  </si>
  <si>
    <t>Мясокомбинат</t>
  </si>
  <si>
    <t>Убойные  пункты</t>
  </si>
  <si>
    <t>- до 50 голов в сутки.</t>
  </si>
  <si>
    <t>- до 100 голов в сутки.                           свыше 100 голов в сутки.*</t>
  </si>
  <si>
    <t>Убойные площадки</t>
  </si>
  <si>
    <t xml:space="preserve">Рынки
</t>
  </si>
  <si>
    <t>S до 100 кв. м.</t>
  </si>
  <si>
    <t>S до 300 кв. м.                                           S свыше 300 кв.м.*</t>
  </si>
  <si>
    <t xml:space="preserve">Молочно-товарные фермы, фермы мясного  направления, коневодческие, мараловодческие, овцеводческие, козоводческие, свиноводческие и др. 
</t>
  </si>
  <si>
    <t>- до 50 голов</t>
  </si>
  <si>
    <t>- до 200 голов</t>
  </si>
  <si>
    <t>- до 500 голов                                             свыше 500 голов*</t>
  </si>
  <si>
    <t xml:space="preserve">Фермерские и крестьянские хозяйства (крс, лошади, маралы, верблюды, сарлыки, овцы, козы)
</t>
  </si>
  <si>
    <t xml:space="preserve">Пчелопасеки
   </t>
  </si>
  <si>
    <t>- до 10 пчелосемей</t>
  </si>
  <si>
    <t>- до 30 пчелосемей                                  свыше 30 пчелосемей*</t>
  </si>
  <si>
    <t xml:space="preserve">Птицеводческие хозяйства
 </t>
  </si>
  <si>
    <t>- до 100 голов</t>
  </si>
  <si>
    <t>- до 250 голов                                           свыше 250 голов*</t>
  </si>
  <si>
    <t xml:space="preserve">Рыбоводческие и рыбопромысловые хозяйства. S водного зеркала 
  </t>
  </si>
  <si>
    <t>- до 50 га</t>
  </si>
  <si>
    <t>- до 100 га                                                   свыше 100 га*</t>
  </si>
  <si>
    <t>Предприниматели, занимающиеся реализацией декоративных животных, рыб.</t>
  </si>
  <si>
    <t>Рыбные инкубаторы</t>
  </si>
  <si>
    <t xml:space="preserve">Зверофермы </t>
  </si>
  <si>
    <t>Прочие ветеринарные услуги</t>
  </si>
  <si>
    <r>
      <t xml:space="preserve">Дезинфекционные (кв.м.) работы 
</t>
    </r>
    <r>
      <rPr>
        <sz val="14"/>
        <rFont val="Arial"/>
        <family val="2"/>
      </rPr>
      <t>Обработка одного метра</t>
    </r>
    <r>
      <rPr>
        <vertAlign val="superscript"/>
        <sz val="14"/>
        <rFont val="Arial"/>
        <family val="2"/>
      </rPr>
      <t xml:space="preserve"> </t>
    </r>
    <r>
      <rPr>
        <sz val="14"/>
        <rFont val="Arial"/>
        <family val="2"/>
      </rPr>
      <t>помещения дезраствором.</t>
    </r>
  </si>
  <si>
    <t>УАЗ — ДУК                                                              ГСМ -92 (1 литр)</t>
  </si>
  <si>
    <t>530 тыс. р.  22</t>
  </si>
  <si>
    <t xml:space="preserve">0,028               0,3        </t>
  </si>
  <si>
    <t xml:space="preserve">0,6                         6,6                 </t>
  </si>
  <si>
    <r>
      <t xml:space="preserve">Дезинсекционные (куб.м.) работы      </t>
    </r>
    <r>
      <rPr>
        <sz val="14"/>
        <color indexed="8"/>
        <rFont val="Arial"/>
        <family val="2"/>
      </rPr>
      <t>Обработка одного метра</t>
    </r>
    <r>
      <rPr>
        <vertAlign val="superscript"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помещения, инсектинцидом.</t>
    </r>
  </si>
  <si>
    <t xml:space="preserve">  0,028               0,3        </t>
  </si>
  <si>
    <r>
      <t xml:space="preserve">Дератизационные работы:
</t>
    </r>
    <r>
      <rPr>
        <sz val="14"/>
        <rFont val="Arial"/>
        <family val="2"/>
      </rPr>
      <t>Обработка 1 м</t>
    </r>
    <r>
      <rPr>
        <vertAlign val="superscript"/>
        <sz val="14"/>
        <rFont val="Arial"/>
        <family val="2"/>
      </rPr>
      <t xml:space="preserve">2  </t>
    </r>
    <r>
      <rPr>
        <sz val="14"/>
        <rFont val="Arial"/>
        <family val="2"/>
      </rPr>
      <t xml:space="preserve">помещения.
</t>
    </r>
  </si>
  <si>
    <t>Оформление акта обработки дезинфекции, дезинсекции и дератизации помещения.</t>
  </si>
  <si>
    <r>
      <t xml:space="preserve">Оформление свидетельства о регистрации специалиста в области ветеринарии, занимающегося предпринимательской деятельностью, </t>
    </r>
    <r>
      <rPr>
        <sz val="20"/>
        <rFont val="Times New Roman"/>
        <family val="1"/>
      </rPr>
      <t>без учета стоимости бланка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</si>
</sst>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13"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14"/>
      <name val="Arial"/>
      <family val="2"/>
    </font>
    <font>
      <vertAlign val="superscript"/>
      <sz val="14"/>
      <name val="Arial"/>
      <family val="2"/>
    </font>
    <font>
      <sz val="14"/>
      <color indexed="8"/>
      <name val="Arial"/>
      <family val="2"/>
    </font>
    <font>
      <vertAlign val="superscript"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6" fillId="0" borderId="2" xfId="0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top" wrapText="1"/>
    </xf>
    <xf numFmtId="164" fontId="3" fillId="0" borderId="0" xfId="0" applyFont="1" applyAlignment="1">
      <alignment horizontal="left" vertical="top" wrapText="1"/>
    </xf>
    <xf numFmtId="164" fontId="7" fillId="0" borderId="2" xfId="0" applyFont="1" applyBorder="1" applyAlignment="1">
      <alignment horizontal="left" vertical="top" wrapText="1"/>
    </xf>
    <xf numFmtId="164" fontId="7" fillId="0" borderId="2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5" fontId="7" fillId="0" borderId="4" xfId="0" applyNumberFormat="1" applyFont="1" applyBorder="1" applyAlignment="1">
      <alignment horizontal="center" vertical="top" wrapText="1"/>
    </xf>
    <xf numFmtId="166" fontId="7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4" fontId="7" fillId="0" borderId="0" xfId="0" applyFont="1" applyAlignment="1">
      <alignment horizontal="left" vertical="top" wrapText="1"/>
    </xf>
    <xf numFmtId="164" fontId="3" fillId="0" borderId="4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left" vertical="top" wrapText="1"/>
    </xf>
    <xf numFmtId="164" fontId="7" fillId="0" borderId="4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justify" vertical="top" wrapText="1"/>
    </xf>
    <xf numFmtId="164" fontId="4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left" vertical="top" wrapText="1"/>
    </xf>
    <xf numFmtId="164" fontId="8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left" vertical="top" wrapText="1"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zoomScaleSheetLayoutView="100" workbookViewId="0" topLeftCell="D1">
      <selection activeCell="Q12" sqref="A12:Q13"/>
    </sheetView>
  </sheetViews>
  <sheetFormatPr defaultColWidth="12.57421875" defaultRowHeight="70.5" customHeight="1"/>
  <cols>
    <col min="1" max="1" width="5.57421875" style="1" customWidth="1"/>
    <col min="2" max="2" width="50.00390625" style="1" customWidth="1"/>
    <col min="3" max="3" width="30.28125" style="1" customWidth="1"/>
    <col min="4" max="4" width="9.7109375" style="1" customWidth="1"/>
    <col min="5" max="5" width="9.140625" style="1" customWidth="1"/>
    <col min="6" max="6" width="11.57421875" style="1" customWidth="1"/>
    <col min="7" max="7" width="11.28125" style="1" customWidth="1"/>
    <col min="8" max="8" width="13.28125" style="1" customWidth="1"/>
    <col min="9" max="9" width="12.28125" style="1" customWidth="1"/>
    <col min="10" max="10" width="10.8515625" style="1" customWidth="1"/>
    <col min="11" max="11" width="16.28125" style="1" customWidth="1"/>
    <col min="12" max="12" width="18.140625" style="1" customWidth="1"/>
    <col min="13" max="13" width="16.28125" style="1" customWidth="1"/>
    <col min="14" max="14" width="16.7109375" style="1" customWidth="1"/>
    <col min="15" max="15" width="13.7109375" style="1" customWidth="1"/>
    <col min="16" max="16" width="15.8515625" style="1" customWidth="1"/>
    <col min="17" max="17" width="15.140625" style="1" customWidth="1"/>
    <col min="18" max="16384" width="11.57421875" style="2" customWidth="1"/>
  </cols>
  <sheetData>
    <row r="1" spans="13:17" ht="23.25" customHeight="1">
      <c r="M1" s="3" t="s">
        <v>0</v>
      </c>
      <c r="N1" s="3"/>
      <c r="O1" s="3"/>
      <c r="P1" s="3"/>
      <c r="Q1" s="3"/>
    </row>
    <row r="2" spans="13:17" ht="23.25" customHeight="1">
      <c r="M2" s="3" t="s">
        <v>1</v>
      </c>
      <c r="N2" s="3"/>
      <c r="O2" s="3"/>
      <c r="P2" s="3"/>
      <c r="Q2" s="3"/>
    </row>
    <row r="3" spans="13:17" ht="23.25" customHeight="1">
      <c r="M3" s="3" t="s">
        <v>2</v>
      </c>
      <c r="N3" s="3"/>
      <c r="O3" s="3"/>
      <c r="P3" s="3"/>
      <c r="Q3" s="3"/>
    </row>
    <row r="4" spans="13:17" ht="23.25" customHeight="1">
      <c r="M4" s="3" t="s">
        <v>3</v>
      </c>
      <c r="N4" s="3"/>
      <c r="O4" s="3"/>
      <c r="P4" s="3"/>
      <c r="Q4" s="3"/>
    </row>
    <row r="5" spans="13:17" ht="23.25" customHeight="1">
      <c r="M5" s="3" t="s">
        <v>4</v>
      </c>
      <c r="N5" s="3"/>
      <c r="O5" s="3"/>
      <c r="P5" s="3"/>
      <c r="Q5" s="3"/>
    </row>
    <row r="6" ht="23.25" customHeight="1"/>
    <row r="7" ht="23.25" customHeight="1"/>
    <row r="8" ht="21.75" customHeight="1"/>
    <row r="9" spans="1:17" s="5" customFormat="1" ht="24.75" customHeight="1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4.75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ht="24.75" customHeight="1"/>
    <row r="12" spans="1:17" s="8" customFormat="1" ht="51.75" customHeight="1">
      <c r="A12" s="7" t="s">
        <v>6</v>
      </c>
      <c r="B12" s="7" t="s">
        <v>7</v>
      </c>
      <c r="C12" s="7" t="s">
        <v>8</v>
      </c>
      <c r="D12" s="7"/>
      <c r="E12" s="7"/>
      <c r="F12" s="7"/>
      <c r="G12" s="7" t="s">
        <v>9</v>
      </c>
      <c r="H12" s="7" t="s">
        <v>10</v>
      </c>
      <c r="I12" s="7" t="s">
        <v>11</v>
      </c>
      <c r="J12" s="7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O12" s="7" t="s">
        <v>17</v>
      </c>
      <c r="P12" s="7" t="s">
        <v>18</v>
      </c>
      <c r="Q12" s="7" t="s">
        <v>19</v>
      </c>
    </row>
    <row r="13" spans="1:17" s="10" customFormat="1" ht="60.75" customHeight="1">
      <c r="A13" s="7"/>
      <c r="B13" s="7"/>
      <c r="C13" s="9" t="s">
        <v>20</v>
      </c>
      <c r="D13" s="9" t="s">
        <v>21</v>
      </c>
      <c r="E13" s="9" t="s">
        <v>22</v>
      </c>
      <c r="F13" s="9" t="s">
        <v>23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4" customFormat="1" ht="23.25" customHeight="1">
      <c r="A14" s="11">
        <v>1</v>
      </c>
      <c r="B14" s="11">
        <v>2</v>
      </c>
      <c r="C14" s="12">
        <v>3</v>
      </c>
      <c r="D14" s="12"/>
      <c r="E14" s="12"/>
      <c r="F14" s="12"/>
      <c r="G14" s="11">
        <v>4</v>
      </c>
      <c r="H14" s="11">
        <v>5</v>
      </c>
      <c r="I14" s="11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3">
        <v>12</v>
      </c>
      <c r="P14" s="11">
        <v>13</v>
      </c>
      <c r="Q14" s="11">
        <v>14</v>
      </c>
    </row>
    <row r="15" spans="1:17" s="14" customFormat="1" ht="53.25" customHeight="1">
      <c r="A15" s="11"/>
      <c r="B15" s="15" t="s">
        <v>24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24" customFormat="1" ht="94.5" customHeight="1">
      <c r="A16" s="16">
        <v>1</v>
      </c>
      <c r="B16" s="17" t="s">
        <v>25</v>
      </c>
      <c r="C16" s="18" t="s">
        <v>26</v>
      </c>
      <c r="D16" s="18">
        <v>150</v>
      </c>
      <c r="E16" s="18" t="s">
        <v>27</v>
      </c>
      <c r="F16" s="18">
        <v>1.8</v>
      </c>
      <c r="G16" s="19">
        <v>1.8</v>
      </c>
      <c r="H16" s="19">
        <v>480</v>
      </c>
      <c r="I16" s="20">
        <f>480*1/H16</f>
        <v>1</v>
      </c>
      <c r="J16" s="21">
        <f>I16*0.61</f>
        <v>0.61</v>
      </c>
      <c r="K16" s="22">
        <v>534.7</v>
      </c>
      <c r="L16" s="22">
        <f>K16*0.262</f>
        <v>140.09140000000002</v>
      </c>
      <c r="M16" s="22">
        <f>(K16+L16+G16)/J16</f>
        <v>1109.1662295081967</v>
      </c>
      <c r="N16" s="22">
        <f>M16*1.2</f>
        <v>1330.999475409836</v>
      </c>
      <c r="O16" s="22">
        <f>N16*15%</f>
        <v>199.64992131147537</v>
      </c>
      <c r="P16" s="21">
        <f>N16+O16</f>
        <v>1530.6493967213112</v>
      </c>
      <c r="Q16" s="23">
        <f>P16</f>
        <v>1530.6493967213112</v>
      </c>
    </row>
    <row r="17" spans="1:17" s="24" customFormat="1" ht="129" customHeight="1">
      <c r="A17" s="16">
        <v>2</v>
      </c>
      <c r="B17" s="25" t="s">
        <v>28</v>
      </c>
      <c r="C17" s="18" t="s">
        <v>26</v>
      </c>
      <c r="D17" s="18">
        <v>150</v>
      </c>
      <c r="E17" s="18" t="s">
        <v>27</v>
      </c>
      <c r="F17" s="18">
        <v>1.8</v>
      </c>
      <c r="G17" s="19">
        <v>1.8</v>
      </c>
      <c r="H17" s="19">
        <v>480</v>
      </c>
      <c r="I17" s="20">
        <f>480*1/H17</f>
        <v>1</v>
      </c>
      <c r="J17" s="21">
        <f>I17*0.61</f>
        <v>0.61</v>
      </c>
      <c r="K17" s="22">
        <v>534.7</v>
      </c>
      <c r="L17" s="22">
        <f>K17*0.262</f>
        <v>140.09140000000002</v>
      </c>
      <c r="M17" s="22">
        <f>(K17+L17+G17)/J17</f>
        <v>1109.1662295081967</v>
      </c>
      <c r="N17" s="22">
        <f>M17*1.2</f>
        <v>1330.999475409836</v>
      </c>
      <c r="O17" s="22">
        <f>N17*15%</f>
        <v>199.64992131147537</v>
      </c>
      <c r="P17" s="21">
        <f>N17+O17</f>
        <v>1530.6493967213112</v>
      </c>
      <c r="Q17" s="23">
        <f>P17</f>
        <v>1530.6493967213112</v>
      </c>
    </row>
    <row r="18" spans="1:17" s="24" customFormat="1" ht="43.5" customHeight="1">
      <c r="A18" s="26">
        <v>3</v>
      </c>
      <c r="B18" s="27" t="s">
        <v>29</v>
      </c>
      <c r="C18" s="27" t="s">
        <v>26</v>
      </c>
      <c r="D18" s="27">
        <v>150</v>
      </c>
      <c r="E18" s="27" t="s">
        <v>27</v>
      </c>
      <c r="F18" s="27">
        <v>1.8</v>
      </c>
      <c r="G18" s="27">
        <v>1.8</v>
      </c>
      <c r="H18" s="27"/>
      <c r="I18" s="27" t="e">
        <f>480*1/H18</f>
        <v>#DIV/0!</v>
      </c>
      <c r="J18" s="27" t="e">
        <f>I18*0.61</f>
        <v>#DIV/0!</v>
      </c>
      <c r="K18" s="27">
        <v>534.7</v>
      </c>
      <c r="L18" s="27">
        <f>K18*0.262</f>
        <v>140.09140000000002</v>
      </c>
      <c r="M18" s="27" t="e">
        <f>(K18+L18+G18)/J18</f>
        <v>#DIV/0!</v>
      </c>
      <c r="N18" s="27" t="e">
        <f>M18*1.2</f>
        <v>#DIV/0!</v>
      </c>
      <c r="O18" s="27" t="e">
        <f>N18*15%</f>
        <v>#DIV/0!</v>
      </c>
      <c r="P18" s="27" t="e">
        <f>O18+N18</f>
        <v>#DIV/0!</v>
      </c>
      <c r="Q18" s="27" t="e">
        <f>P18</f>
        <v>#DIV/0!</v>
      </c>
    </row>
    <row r="19" spans="1:17" s="24" customFormat="1" ht="44.25" customHeight="1">
      <c r="A19" s="26"/>
      <c r="B19" s="28" t="s">
        <v>30</v>
      </c>
      <c r="C19" s="18" t="s">
        <v>26</v>
      </c>
      <c r="D19" s="18">
        <v>150</v>
      </c>
      <c r="E19" s="18" t="s">
        <v>27</v>
      </c>
      <c r="F19" s="18">
        <v>1.8</v>
      </c>
      <c r="G19" s="19">
        <v>1.8</v>
      </c>
      <c r="H19" s="20">
        <v>45</v>
      </c>
      <c r="I19" s="22">
        <f>480*1/H19</f>
        <v>10.666666666666666</v>
      </c>
      <c r="J19" s="21">
        <f>I19*0.61</f>
        <v>6.506666666666666</v>
      </c>
      <c r="K19" s="22">
        <v>534.7</v>
      </c>
      <c r="L19" s="22">
        <f>K19*0.262</f>
        <v>140.09140000000002</v>
      </c>
      <c r="M19" s="22">
        <f>(K19+L19+G19)/J19</f>
        <v>103.98433401639346</v>
      </c>
      <c r="N19" s="22">
        <f>M19*1.2</f>
        <v>124.78120081967215</v>
      </c>
      <c r="O19" s="22">
        <f>N19*15%</f>
        <v>18.717180122950822</v>
      </c>
      <c r="P19" s="21">
        <f>O19+N19</f>
        <v>143.498380942623</v>
      </c>
      <c r="Q19" s="23">
        <f>P19</f>
        <v>143.498380942623</v>
      </c>
    </row>
    <row r="20" spans="1:17" s="24" customFormat="1" ht="40.5" customHeight="1">
      <c r="A20" s="26"/>
      <c r="B20" s="28" t="s">
        <v>31</v>
      </c>
      <c r="C20" s="29" t="s">
        <v>26</v>
      </c>
      <c r="D20" s="29">
        <v>150</v>
      </c>
      <c r="E20" s="29" t="s">
        <v>27</v>
      </c>
      <c r="F20" s="29">
        <v>1.8</v>
      </c>
      <c r="G20" s="20">
        <v>1.8</v>
      </c>
      <c r="H20" s="20">
        <v>65</v>
      </c>
      <c r="I20" s="22">
        <f>480*1/H20</f>
        <v>7.384615384615385</v>
      </c>
      <c r="J20" s="21">
        <f>I20*0.61</f>
        <v>4.504615384615385</v>
      </c>
      <c r="K20" s="22">
        <v>534.7</v>
      </c>
      <c r="L20" s="22">
        <f>K20*0.262</f>
        <v>140.09140000000002</v>
      </c>
      <c r="M20" s="22">
        <f>(K20+L20+G20)/J20</f>
        <v>150.19959357923497</v>
      </c>
      <c r="N20" s="22">
        <f>M20*1.2</f>
        <v>180.23951229508197</v>
      </c>
      <c r="O20" s="22">
        <f>N20*15%</f>
        <v>27.035926844262296</v>
      </c>
      <c r="P20" s="21">
        <f>O20+N20</f>
        <v>207.27543913934426</v>
      </c>
      <c r="Q20" s="23">
        <f>P20</f>
        <v>207.27543913934426</v>
      </c>
    </row>
    <row r="21" spans="1:17" s="24" customFormat="1" ht="40.5" customHeight="1">
      <c r="A21" s="26"/>
      <c r="B21" s="28" t="s">
        <v>32</v>
      </c>
      <c r="C21" s="29" t="s">
        <v>26</v>
      </c>
      <c r="D21" s="29">
        <v>150</v>
      </c>
      <c r="E21" s="29" t="s">
        <v>27</v>
      </c>
      <c r="F21" s="29">
        <v>1.8</v>
      </c>
      <c r="G21" s="20">
        <v>1.8</v>
      </c>
      <c r="H21" s="20">
        <v>90</v>
      </c>
      <c r="I21" s="22">
        <f>480*1/H21</f>
        <v>5.333333333333333</v>
      </c>
      <c r="J21" s="21">
        <f>I21*0.61</f>
        <v>3.253333333333333</v>
      </c>
      <c r="K21" s="22">
        <v>534.7</v>
      </c>
      <c r="L21" s="22">
        <f>K21*0.262</f>
        <v>140.09140000000002</v>
      </c>
      <c r="M21" s="22">
        <f>(K21+L21+G21)/J21</f>
        <v>207.96866803278692</v>
      </c>
      <c r="N21" s="22">
        <f>M21*1.2</f>
        <v>249.5624016393443</v>
      </c>
      <c r="O21" s="22">
        <f>N21*15%</f>
        <v>37.434360245901644</v>
      </c>
      <c r="P21" s="21">
        <f>O21+N21</f>
        <v>286.996761885246</v>
      </c>
      <c r="Q21" s="23">
        <f>P21</f>
        <v>286.996761885246</v>
      </c>
    </row>
    <row r="22" spans="1:17" s="24" customFormat="1" ht="42" customHeight="1">
      <c r="A22" s="26"/>
      <c r="B22" s="28" t="s">
        <v>33</v>
      </c>
      <c r="C22" s="29" t="s">
        <v>26</v>
      </c>
      <c r="D22" s="29">
        <v>150</v>
      </c>
      <c r="E22" s="29" t="s">
        <v>27</v>
      </c>
      <c r="F22" s="29">
        <v>1.8</v>
      </c>
      <c r="G22" s="20">
        <v>1.8</v>
      </c>
      <c r="H22" s="20">
        <v>120</v>
      </c>
      <c r="I22" s="20">
        <f>480*1/H22</f>
        <v>4</v>
      </c>
      <c r="J22" s="21">
        <f>I22*0.61</f>
        <v>2.44</v>
      </c>
      <c r="K22" s="22">
        <v>534.7</v>
      </c>
      <c r="L22" s="22">
        <f>K22*0.262</f>
        <v>140.09140000000002</v>
      </c>
      <c r="M22" s="22">
        <f>(K22+L22+G22)/J22</f>
        <v>277.2915573770492</v>
      </c>
      <c r="N22" s="22">
        <f>M22*1.2</f>
        <v>332.749868852459</v>
      </c>
      <c r="O22" s="22">
        <f>N22*15%</f>
        <v>49.91248032786884</v>
      </c>
      <c r="P22" s="21">
        <f>O22+N22</f>
        <v>382.6623491803278</v>
      </c>
      <c r="Q22" s="23">
        <f>P22</f>
        <v>382.6623491803278</v>
      </c>
    </row>
    <row r="23" spans="1:17" s="24" customFormat="1" ht="48" customHeight="1">
      <c r="A23" s="26">
        <v>4</v>
      </c>
      <c r="B23" s="27" t="s">
        <v>34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s="24" customFormat="1" ht="48" customHeight="1">
      <c r="A24" s="26"/>
      <c r="B24" s="29" t="s">
        <v>35</v>
      </c>
      <c r="C24" s="29" t="s">
        <v>26</v>
      </c>
      <c r="D24" s="29">
        <v>150</v>
      </c>
      <c r="E24" s="29" t="s">
        <v>27</v>
      </c>
      <c r="F24" s="29">
        <v>1.8</v>
      </c>
      <c r="G24" s="20">
        <v>1.8</v>
      </c>
      <c r="H24" s="19">
        <v>100</v>
      </c>
      <c r="I24" s="22">
        <f>480*1/H24</f>
        <v>4.8</v>
      </c>
      <c r="J24" s="21">
        <f>I24*0.61</f>
        <v>2.928</v>
      </c>
      <c r="K24" s="22">
        <v>534.7</v>
      </c>
      <c r="L24" s="22">
        <f>K24*0.262</f>
        <v>140.09140000000002</v>
      </c>
      <c r="M24" s="22">
        <f>(K24+L24+G24)/J24</f>
        <v>231.07629781420766</v>
      </c>
      <c r="N24" s="22">
        <f>M24*1.2</f>
        <v>277.2915573770492</v>
      </c>
      <c r="O24" s="22">
        <f>N24*15%</f>
        <v>41.59373360655737</v>
      </c>
      <c r="P24" s="22">
        <f>N24+O24</f>
        <v>318.8852909836065</v>
      </c>
      <c r="Q24" s="23">
        <f>P24</f>
        <v>318.8852909836065</v>
      </c>
    </row>
    <row r="25" spans="1:17" s="24" customFormat="1" ht="48" customHeight="1">
      <c r="A25" s="26"/>
      <c r="B25" s="29" t="s">
        <v>36</v>
      </c>
      <c r="C25" s="18" t="s">
        <v>26</v>
      </c>
      <c r="D25" s="18">
        <v>150</v>
      </c>
      <c r="E25" s="18" t="s">
        <v>27</v>
      </c>
      <c r="F25" s="18">
        <v>1.8</v>
      </c>
      <c r="G25" s="19">
        <v>1.8</v>
      </c>
      <c r="H25" s="19">
        <v>200</v>
      </c>
      <c r="I25" s="22">
        <f>480*1/H25</f>
        <v>2.4</v>
      </c>
      <c r="J25" s="21">
        <f>I25*0.61</f>
        <v>1.464</v>
      </c>
      <c r="K25" s="22">
        <v>534.7</v>
      </c>
      <c r="L25" s="22">
        <f>K25*0.262</f>
        <v>140.09140000000002</v>
      </c>
      <c r="M25" s="22">
        <f>(K25+L25+G25)/J25</f>
        <v>462.1525956284153</v>
      </c>
      <c r="N25" s="22">
        <f>M25*1.2</f>
        <v>554.5831147540983</v>
      </c>
      <c r="O25" s="22">
        <f>N25*15%</f>
        <v>83.18746721311474</v>
      </c>
      <c r="P25" s="22">
        <f>N25+O25</f>
        <v>637.770581967213</v>
      </c>
      <c r="Q25" s="23">
        <f>P25</f>
        <v>637.770581967213</v>
      </c>
    </row>
    <row r="26" spans="1:17" s="24" customFormat="1" ht="48" customHeight="1">
      <c r="A26" s="26"/>
      <c r="B26" s="29" t="s">
        <v>37</v>
      </c>
      <c r="C26" s="29" t="s">
        <v>26</v>
      </c>
      <c r="D26" s="29">
        <v>150</v>
      </c>
      <c r="E26" s="29" t="s">
        <v>27</v>
      </c>
      <c r="F26" s="29">
        <v>1.8</v>
      </c>
      <c r="G26" s="20">
        <v>1.8</v>
      </c>
      <c r="H26" s="20">
        <v>350</v>
      </c>
      <c r="I26" s="22">
        <f>480*1/H26</f>
        <v>1.3714285714285714</v>
      </c>
      <c r="J26" s="21">
        <f>I26*0.61</f>
        <v>0.8365714285714285</v>
      </c>
      <c r="K26" s="22">
        <v>534.7</v>
      </c>
      <c r="L26" s="22">
        <f>K26*0.262</f>
        <v>140.09140000000002</v>
      </c>
      <c r="M26" s="22">
        <f>(K26+L26+G26)/J26</f>
        <v>808.7670423497268</v>
      </c>
      <c r="N26" s="22">
        <f>M26*1.2</f>
        <v>970.5204508196721</v>
      </c>
      <c r="O26" s="22">
        <f>N26*15%</f>
        <v>145.5780676229508</v>
      </c>
      <c r="P26" s="22">
        <f>N26+O26</f>
        <v>1116.098518442623</v>
      </c>
      <c r="Q26" s="23">
        <f>P26</f>
        <v>1116.098518442623</v>
      </c>
    </row>
    <row r="27" spans="1:17" s="24" customFormat="1" ht="49.5" customHeight="1">
      <c r="A27" s="30">
        <v>5</v>
      </c>
      <c r="B27" s="27" t="s">
        <v>38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s="24" customFormat="1" ht="38.25" customHeight="1">
      <c r="A28" s="30"/>
      <c r="B28" s="29" t="s">
        <v>39</v>
      </c>
      <c r="C28" s="29" t="s">
        <v>26</v>
      </c>
      <c r="D28" s="29">
        <v>150</v>
      </c>
      <c r="E28" s="29" t="s">
        <v>27</v>
      </c>
      <c r="F28" s="29">
        <v>1.8</v>
      </c>
      <c r="G28" s="20">
        <v>1.8</v>
      </c>
      <c r="H28" s="20">
        <v>110</v>
      </c>
      <c r="I28" s="22">
        <f>480*1/H28</f>
        <v>4.363636363636363</v>
      </c>
      <c r="J28" s="21">
        <f>I28*0.61</f>
        <v>2.6618181818181816</v>
      </c>
      <c r="K28" s="22">
        <v>534.7</v>
      </c>
      <c r="L28" s="22">
        <f>K28*0.262</f>
        <v>140.09140000000002</v>
      </c>
      <c r="M28" s="22">
        <f>(K28+L28+G28)/J28</f>
        <v>254.18392759562843</v>
      </c>
      <c r="N28" s="22">
        <f>M28*1.2</f>
        <v>305.02071311475413</v>
      </c>
      <c r="O28" s="22">
        <f>N28*15%</f>
        <v>45.75310696721312</v>
      </c>
      <c r="P28" s="21">
        <f>N28+O28</f>
        <v>350.77382008196724</v>
      </c>
      <c r="Q28" s="23">
        <f>P28</f>
        <v>350.77382008196724</v>
      </c>
    </row>
    <row r="29" spans="1:17" s="24" customFormat="1" ht="47.25" customHeight="1">
      <c r="A29" s="30"/>
      <c r="B29" s="29" t="s">
        <v>40</v>
      </c>
      <c r="C29" s="29" t="s">
        <v>26</v>
      </c>
      <c r="D29" s="29">
        <v>150</v>
      </c>
      <c r="E29" s="29" t="s">
        <v>27</v>
      </c>
      <c r="F29" s="29">
        <v>1.8</v>
      </c>
      <c r="G29" s="20">
        <v>1.8</v>
      </c>
      <c r="H29" s="20">
        <v>260</v>
      </c>
      <c r="I29" s="22">
        <f>480*1/H29</f>
        <v>1.8461538461538463</v>
      </c>
      <c r="J29" s="21">
        <f>I29*0.61</f>
        <v>1.1261538461538463</v>
      </c>
      <c r="K29" s="22">
        <v>534.7</v>
      </c>
      <c r="L29" s="22">
        <f>K29*0.262</f>
        <v>140.09140000000002</v>
      </c>
      <c r="M29" s="22">
        <f>(K29+L29+G29)/J29</f>
        <v>600.7983743169399</v>
      </c>
      <c r="N29" s="22">
        <f>M29*1.2</f>
        <v>720.9580491803279</v>
      </c>
      <c r="O29" s="22">
        <f>N29*15%</f>
        <v>108.14370737704918</v>
      </c>
      <c r="P29" s="21">
        <f>N29+O29</f>
        <v>829.101756557377</v>
      </c>
      <c r="Q29" s="23">
        <f>P29</f>
        <v>829.101756557377</v>
      </c>
    </row>
    <row r="30" spans="1:17" s="24" customFormat="1" ht="89.25" customHeight="1">
      <c r="A30" s="26">
        <v>6</v>
      </c>
      <c r="B30" s="25" t="s">
        <v>41</v>
      </c>
      <c r="C30" s="29" t="s">
        <v>26</v>
      </c>
      <c r="D30" s="29">
        <v>150</v>
      </c>
      <c r="E30" s="29" t="s">
        <v>27</v>
      </c>
      <c r="F30" s="29">
        <v>1.8</v>
      </c>
      <c r="G30" s="20">
        <v>1.8</v>
      </c>
      <c r="H30" s="20">
        <v>100</v>
      </c>
      <c r="I30" s="22">
        <f>480*1/H30</f>
        <v>4.8</v>
      </c>
      <c r="J30" s="21">
        <f>I30*0.61</f>
        <v>2.928</v>
      </c>
      <c r="K30" s="22">
        <v>534.7</v>
      </c>
      <c r="L30" s="22">
        <f>K30*0.262</f>
        <v>140.09140000000002</v>
      </c>
      <c r="M30" s="22">
        <f>(K30+L30+G30)/J30</f>
        <v>231.07629781420766</v>
      </c>
      <c r="N30" s="22">
        <f>M30*1.2</f>
        <v>277.2915573770492</v>
      </c>
      <c r="O30" s="31">
        <f>N30*15%</f>
        <v>41.59373360655737</v>
      </c>
      <c r="P30" s="21">
        <f>O30+N30</f>
        <v>318.8852909836065</v>
      </c>
      <c r="Q30" s="23">
        <f>P30</f>
        <v>318.8852909836065</v>
      </c>
    </row>
    <row r="31" spans="1:17" s="24" customFormat="1" ht="84" customHeight="1">
      <c r="A31" s="26">
        <v>7</v>
      </c>
      <c r="B31" s="25" t="s">
        <v>42</v>
      </c>
      <c r="C31" s="18" t="s">
        <v>26</v>
      </c>
      <c r="D31" s="18">
        <v>150</v>
      </c>
      <c r="E31" s="18" t="s">
        <v>27</v>
      </c>
      <c r="F31" s="18">
        <v>1.8</v>
      </c>
      <c r="G31" s="19">
        <v>1.8</v>
      </c>
      <c r="H31" s="19">
        <v>480</v>
      </c>
      <c r="I31" s="20">
        <f>480*1/H31</f>
        <v>1</v>
      </c>
      <c r="J31" s="21">
        <f>I31*0.61</f>
        <v>0.61</v>
      </c>
      <c r="K31" s="22">
        <v>534.7</v>
      </c>
      <c r="L31" s="22">
        <f>K31*0.262</f>
        <v>140.09140000000002</v>
      </c>
      <c r="M31" s="22">
        <f>(K31+L31+G31)/J31</f>
        <v>1109.1662295081967</v>
      </c>
      <c r="N31" s="22">
        <f>M31*1.2</f>
        <v>1330.999475409836</v>
      </c>
      <c r="O31" s="22">
        <f>N31*15%</f>
        <v>199.64992131147537</v>
      </c>
      <c r="P31" s="21">
        <f>N31+O31</f>
        <v>1530.6493967213112</v>
      </c>
      <c r="Q31" s="23">
        <f>P31</f>
        <v>1530.6493967213112</v>
      </c>
    </row>
    <row r="32" spans="1:17" s="24" customFormat="1" ht="59.25" customHeight="1">
      <c r="A32" s="26">
        <v>8</v>
      </c>
      <c r="B32" s="27" t="s">
        <v>43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s="24" customFormat="1" ht="72.75" customHeight="1">
      <c r="A33" s="26"/>
      <c r="B33" s="29" t="s">
        <v>44</v>
      </c>
      <c r="C33" s="18" t="s">
        <v>26</v>
      </c>
      <c r="D33" s="18">
        <v>150</v>
      </c>
      <c r="E33" s="18" t="s">
        <v>27</v>
      </c>
      <c r="F33" s="18">
        <v>1.8</v>
      </c>
      <c r="G33" s="19">
        <v>1.8</v>
      </c>
      <c r="H33" s="19">
        <v>120</v>
      </c>
      <c r="I33" s="22">
        <f>480*1/H33</f>
        <v>4</v>
      </c>
      <c r="J33" s="21">
        <f>I33*0.61</f>
        <v>2.44</v>
      </c>
      <c r="K33" s="22">
        <v>534.7</v>
      </c>
      <c r="L33" s="22">
        <f>K33*0.262</f>
        <v>140.09140000000002</v>
      </c>
      <c r="M33" s="22">
        <f>(K33+L33+G33)/J33</f>
        <v>277.2915573770492</v>
      </c>
      <c r="N33" s="22">
        <f>M33*1.2</f>
        <v>332.749868852459</v>
      </c>
      <c r="O33" s="22">
        <f>N33*15%</f>
        <v>49.91248032786884</v>
      </c>
      <c r="P33" s="21">
        <f>O33+N33</f>
        <v>382.6623491803278</v>
      </c>
      <c r="Q33" s="23">
        <f>P33</f>
        <v>382.6623491803278</v>
      </c>
    </row>
    <row r="34" spans="1:17" s="24" customFormat="1" ht="78" customHeight="1">
      <c r="A34" s="26"/>
      <c r="B34" s="29" t="s">
        <v>45</v>
      </c>
      <c r="C34" s="18" t="s">
        <v>26</v>
      </c>
      <c r="D34" s="18">
        <v>150</v>
      </c>
      <c r="E34" s="18" t="s">
        <v>27</v>
      </c>
      <c r="F34" s="18">
        <v>1.8</v>
      </c>
      <c r="G34" s="19">
        <v>1.8</v>
      </c>
      <c r="H34" s="19">
        <v>250</v>
      </c>
      <c r="I34" s="22">
        <f>480*1/H34</f>
        <v>1.92</v>
      </c>
      <c r="J34" s="21">
        <f>I34*0.61</f>
        <v>1.1712</v>
      </c>
      <c r="K34" s="22">
        <v>534.7</v>
      </c>
      <c r="L34" s="22">
        <f>K34*0.262</f>
        <v>140.09140000000002</v>
      </c>
      <c r="M34" s="22">
        <f>(K34+L34+G34)/J34</f>
        <v>577.6907445355191</v>
      </c>
      <c r="N34" s="22">
        <f>M34*1.2</f>
        <v>693.228893442623</v>
      </c>
      <c r="O34" s="22">
        <f>N34*15%</f>
        <v>103.98433401639345</v>
      </c>
      <c r="P34" s="21">
        <f>O34+N34</f>
        <v>797.2132274590164</v>
      </c>
      <c r="Q34" s="23">
        <f>P34</f>
        <v>797.2132274590164</v>
      </c>
    </row>
    <row r="35" spans="1:17" s="24" customFormat="1" ht="39.75" customHeight="1">
      <c r="A35" s="26">
        <v>9</v>
      </c>
      <c r="B35" s="25" t="s">
        <v>46</v>
      </c>
      <c r="C35" s="18" t="s">
        <v>26</v>
      </c>
      <c r="D35" s="18">
        <v>150</v>
      </c>
      <c r="E35" s="18" t="s">
        <v>27</v>
      </c>
      <c r="F35" s="18">
        <v>1.8</v>
      </c>
      <c r="G35" s="19">
        <v>1.8</v>
      </c>
      <c r="H35" s="19">
        <v>100</v>
      </c>
      <c r="I35" s="22">
        <f>480*1/H35</f>
        <v>4.8</v>
      </c>
      <c r="J35" s="21">
        <f>I35*0.61</f>
        <v>2.928</v>
      </c>
      <c r="K35" s="20">
        <v>534.7</v>
      </c>
      <c r="L35" s="22">
        <f>K35*0.262</f>
        <v>140.09140000000002</v>
      </c>
      <c r="M35" s="22">
        <f>(K35+L35+G35)/J35</f>
        <v>231.07629781420766</v>
      </c>
      <c r="N35" s="22">
        <f>M35*1.2</f>
        <v>277.2915573770492</v>
      </c>
      <c r="O35" s="22">
        <f>N35*15%</f>
        <v>41.59373360655737</v>
      </c>
      <c r="P35" s="21">
        <f>O35+N35</f>
        <v>318.8852909836065</v>
      </c>
      <c r="Q35" s="23">
        <f>P35</f>
        <v>318.8852909836065</v>
      </c>
    </row>
    <row r="36" spans="1:17" s="1" customFormat="1" ht="57" customHeight="1">
      <c r="A36" s="26">
        <v>10</v>
      </c>
      <c r="B36" s="27" t="s">
        <v>47</v>
      </c>
      <c r="C36" s="27" t="s">
        <v>26</v>
      </c>
      <c r="D36" s="27">
        <v>150</v>
      </c>
      <c r="E36" s="27" t="s">
        <v>27</v>
      </c>
      <c r="F36" s="27">
        <v>1.8</v>
      </c>
      <c r="G36" s="27">
        <v>1.8</v>
      </c>
      <c r="H36" s="27"/>
      <c r="I36" s="27" t="e">
        <f>480*1/H36</f>
        <v>#DIV/0!</v>
      </c>
      <c r="J36" s="27" t="e">
        <f>I36*0.61</f>
        <v>#DIV/0!</v>
      </c>
      <c r="K36" s="27">
        <v>534.7</v>
      </c>
      <c r="L36" s="27">
        <f>K36*0.262</f>
        <v>140.09140000000002</v>
      </c>
      <c r="M36" s="27" t="e">
        <f>(K36+L36+G36)/J36</f>
        <v>#DIV/0!</v>
      </c>
      <c r="N36" s="27" t="e">
        <f>M36*1.2</f>
        <v>#DIV/0!</v>
      </c>
      <c r="O36" s="27" t="e">
        <f>N36*15%</f>
        <v>#DIV/0!</v>
      </c>
      <c r="P36" s="27" t="e">
        <f>O36+N36</f>
        <v>#DIV/0!</v>
      </c>
      <c r="Q36" s="27" t="e">
        <f>P36</f>
        <v>#DIV/0!</v>
      </c>
    </row>
    <row r="37" spans="1:17" s="1" customFormat="1" ht="49.5" customHeight="1">
      <c r="A37" s="26"/>
      <c r="B37" s="28" t="s">
        <v>48</v>
      </c>
      <c r="C37" s="18" t="s">
        <v>26</v>
      </c>
      <c r="D37" s="18">
        <v>150</v>
      </c>
      <c r="E37" s="18" t="s">
        <v>27</v>
      </c>
      <c r="F37" s="18">
        <v>1.8</v>
      </c>
      <c r="G37" s="19">
        <v>1.8</v>
      </c>
      <c r="H37" s="20">
        <v>160</v>
      </c>
      <c r="I37" s="20">
        <f>480*1/H37</f>
        <v>3</v>
      </c>
      <c r="J37" s="21">
        <f>I37*0.61</f>
        <v>1.83</v>
      </c>
      <c r="K37" s="22">
        <v>534.7</v>
      </c>
      <c r="L37" s="22">
        <f>K37*0.262</f>
        <v>140.09140000000002</v>
      </c>
      <c r="M37" s="22">
        <f>(K37+L37+G37)/J37</f>
        <v>369.72207650273225</v>
      </c>
      <c r="N37" s="22">
        <f>M37*1.2</f>
        <v>443.6664918032787</v>
      </c>
      <c r="O37" s="22">
        <f>N37*15%</f>
        <v>66.5499737704918</v>
      </c>
      <c r="P37" s="21">
        <f>O37+N37</f>
        <v>510.2164655737705</v>
      </c>
      <c r="Q37" s="23">
        <f>P37</f>
        <v>510.2164655737705</v>
      </c>
    </row>
    <row r="38" spans="1:17" s="1" customFormat="1" ht="59.25" customHeight="1">
      <c r="A38" s="26"/>
      <c r="B38" s="28" t="s">
        <v>49</v>
      </c>
      <c r="C38" s="29" t="s">
        <v>26</v>
      </c>
      <c r="D38" s="29">
        <v>150</v>
      </c>
      <c r="E38" s="29" t="s">
        <v>27</v>
      </c>
      <c r="F38" s="29">
        <v>1.8</v>
      </c>
      <c r="G38" s="20">
        <v>1.8</v>
      </c>
      <c r="H38" s="20">
        <v>340</v>
      </c>
      <c r="I38" s="22">
        <f>480*1/H38</f>
        <v>1.411764705882353</v>
      </c>
      <c r="J38" s="21">
        <f>I38*0.61</f>
        <v>0.8611764705882353</v>
      </c>
      <c r="K38" s="22">
        <v>534.7</v>
      </c>
      <c r="L38" s="22">
        <f>K38*0.262</f>
        <v>140.09140000000002</v>
      </c>
      <c r="M38" s="22">
        <f>(K38+L38+G38)/J38</f>
        <v>785.659412568306</v>
      </c>
      <c r="N38" s="22">
        <f>M38*1.2</f>
        <v>942.7912950819672</v>
      </c>
      <c r="O38" s="22">
        <f>N38*15%</f>
        <v>141.41869426229508</v>
      </c>
      <c r="P38" s="21">
        <f>O38+N38</f>
        <v>1084.2099893442623</v>
      </c>
      <c r="Q38" s="23">
        <f>P38</f>
        <v>1084.2099893442623</v>
      </c>
    </row>
    <row r="39" spans="1:17" s="1" customFormat="1" ht="65.25" customHeight="1">
      <c r="A39" s="32">
        <v>11</v>
      </c>
      <c r="B39" s="27" t="s">
        <v>50</v>
      </c>
      <c r="C39" s="27" t="s">
        <v>26</v>
      </c>
      <c r="D39" s="27">
        <v>150</v>
      </c>
      <c r="E39" s="27" t="s">
        <v>27</v>
      </c>
      <c r="F39" s="27">
        <v>1.8</v>
      </c>
      <c r="G39" s="27">
        <v>1.8</v>
      </c>
      <c r="H39" s="27">
        <v>140</v>
      </c>
      <c r="I39" s="27">
        <f>480*1/H39</f>
        <v>3.4285714285714284</v>
      </c>
      <c r="J39" s="27">
        <f>I39*0.61</f>
        <v>2.091428571428571</v>
      </c>
      <c r="K39" s="27">
        <v>534.7</v>
      </c>
      <c r="L39" s="27">
        <f>K39*0.262</f>
        <v>140.09140000000002</v>
      </c>
      <c r="M39" s="27">
        <f>(K39+L39+G39)/J39</f>
        <v>323.50681693989077</v>
      </c>
      <c r="N39" s="27">
        <f>M39*1.2</f>
        <v>388.2081803278689</v>
      </c>
      <c r="O39" s="27">
        <f>N39*15%</f>
        <v>58.23122704918033</v>
      </c>
      <c r="P39" s="27">
        <f>O39+N39</f>
        <v>446.43940737704924</v>
      </c>
      <c r="Q39" s="27">
        <f>P39</f>
        <v>446.43940737704924</v>
      </c>
    </row>
    <row r="40" spans="1:17" s="1" customFormat="1" ht="42" customHeight="1">
      <c r="A40" s="32"/>
      <c r="B40" s="28" t="s">
        <v>51</v>
      </c>
      <c r="C40" s="18" t="s">
        <v>26</v>
      </c>
      <c r="D40" s="18">
        <v>150</v>
      </c>
      <c r="E40" s="18" t="s">
        <v>27</v>
      </c>
      <c r="F40" s="18">
        <v>1.8</v>
      </c>
      <c r="G40" s="19">
        <v>1.8</v>
      </c>
      <c r="H40" s="19">
        <v>60</v>
      </c>
      <c r="I40" s="20">
        <f>480*1/H40</f>
        <v>8</v>
      </c>
      <c r="J40" s="21">
        <f>I40*0.61</f>
        <v>4.88</v>
      </c>
      <c r="K40" s="22">
        <v>534.7</v>
      </c>
      <c r="L40" s="22">
        <f>K40*0.262</f>
        <v>140.09140000000002</v>
      </c>
      <c r="M40" s="22">
        <f>(K40+L40+G40)/J40</f>
        <v>138.6457786885246</v>
      </c>
      <c r="N40" s="22">
        <f>M40*1.2</f>
        <v>166.3749344262295</v>
      </c>
      <c r="O40" s="22">
        <f>N40*15%</f>
        <v>24.95624016393442</v>
      </c>
      <c r="P40" s="21">
        <f>O40+N40</f>
        <v>191.3311745901639</v>
      </c>
      <c r="Q40" s="23">
        <f>P40</f>
        <v>191.3311745901639</v>
      </c>
    </row>
    <row r="41" spans="1:17" s="1" customFormat="1" ht="42" customHeight="1">
      <c r="A41" s="32"/>
      <c r="B41" s="28" t="s">
        <v>52</v>
      </c>
      <c r="C41" s="18" t="s">
        <v>26</v>
      </c>
      <c r="D41" s="18">
        <v>150</v>
      </c>
      <c r="E41" s="18" t="s">
        <v>27</v>
      </c>
      <c r="F41" s="18">
        <v>1.8</v>
      </c>
      <c r="G41" s="19">
        <v>1.8</v>
      </c>
      <c r="H41" s="19">
        <v>160</v>
      </c>
      <c r="I41" s="20">
        <f>480*1/H41</f>
        <v>3</v>
      </c>
      <c r="J41" s="21">
        <f>I41*0.61</f>
        <v>1.83</v>
      </c>
      <c r="K41" s="22">
        <v>534.7</v>
      </c>
      <c r="L41" s="22">
        <f>K41*0.262</f>
        <v>140.09140000000002</v>
      </c>
      <c r="M41" s="22">
        <f>(K41+L41+G41)/J41</f>
        <v>369.72207650273225</v>
      </c>
      <c r="N41" s="22">
        <f>M41*1.2</f>
        <v>443.6664918032787</v>
      </c>
      <c r="O41" s="22">
        <f>N41*15%</f>
        <v>66.5499737704918</v>
      </c>
      <c r="P41" s="21">
        <f>O41+N41</f>
        <v>510.2164655737705</v>
      </c>
      <c r="Q41" s="23">
        <f>P41</f>
        <v>510.2164655737705</v>
      </c>
    </row>
    <row r="42" spans="1:17" s="1" customFormat="1" ht="42" customHeight="1">
      <c r="A42" s="32"/>
      <c r="B42" s="28" t="s">
        <v>53</v>
      </c>
      <c r="C42" s="29" t="s">
        <v>26</v>
      </c>
      <c r="D42" s="29">
        <v>150</v>
      </c>
      <c r="E42" s="29" t="s">
        <v>27</v>
      </c>
      <c r="F42" s="29">
        <v>1.8</v>
      </c>
      <c r="G42" s="20">
        <v>1.8</v>
      </c>
      <c r="H42" s="20">
        <v>300</v>
      </c>
      <c r="I42" s="20">
        <f>480*1/H42</f>
        <v>1.6</v>
      </c>
      <c r="J42" s="21">
        <f>I42*0.61</f>
        <v>0.976</v>
      </c>
      <c r="K42" s="22">
        <v>534.7</v>
      </c>
      <c r="L42" s="22">
        <f>K42*0.262</f>
        <v>140.09140000000002</v>
      </c>
      <c r="M42" s="22">
        <f>(K42+L42+G42)/J42</f>
        <v>693.228893442623</v>
      </c>
      <c r="N42" s="22">
        <f>M42*1.2</f>
        <v>831.8746721311476</v>
      </c>
      <c r="O42" s="22">
        <f>N42*15%</f>
        <v>124.78120081967214</v>
      </c>
      <c r="P42" s="21">
        <f>O42+N42</f>
        <v>956.6558729508197</v>
      </c>
      <c r="Q42" s="23">
        <f>P42</f>
        <v>956.6558729508197</v>
      </c>
    </row>
    <row r="43" spans="1:17" s="1" customFormat="1" ht="64.5" customHeight="1">
      <c r="A43" s="32">
        <v>12</v>
      </c>
      <c r="B43" s="27" t="s">
        <v>54</v>
      </c>
      <c r="C43" s="27" t="s">
        <v>26</v>
      </c>
      <c r="D43" s="27">
        <v>150</v>
      </c>
      <c r="E43" s="27" t="s">
        <v>27</v>
      </c>
      <c r="F43" s="27">
        <v>1.8</v>
      </c>
      <c r="G43" s="27">
        <v>1.8</v>
      </c>
      <c r="H43" s="27"/>
      <c r="I43" s="27" t="e">
        <f>480*1/H43</f>
        <v>#DIV/0!</v>
      </c>
      <c r="J43" s="27" t="e">
        <f>I43*0.61</f>
        <v>#DIV/0!</v>
      </c>
      <c r="K43" s="27">
        <v>534.7</v>
      </c>
      <c r="L43" s="27">
        <f>K43*0.262</f>
        <v>140.09140000000002</v>
      </c>
      <c r="M43" s="27" t="e">
        <f>(K43+L43+G43)/J43</f>
        <v>#DIV/0!</v>
      </c>
      <c r="N43" s="27" t="e">
        <f>M43*1.2</f>
        <v>#DIV/0!</v>
      </c>
      <c r="O43" s="27" t="e">
        <f>N43*15%</f>
        <v>#DIV/0!</v>
      </c>
      <c r="P43" s="27" t="e">
        <f>O43+N43</f>
        <v>#DIV/0!</v>
      </c>
      <c r="Q43" s="27" t="e">
        <f>P43</f>
        <v>#DIV/0!</v>
      </c>
    </row>
    <row r="44" spans="1:17" s="1" customFormat="1" ht="43.5" customHeight="1">
      <c r="A44" s="32"/>
      <c r="B44" s="28" t="s">
        <v>51</v>
      </c>
      <c r="C44" s="18" t="s">
        <v>26</v>
      </c>
      <c r="D44" s="18">
        <v>150</v>
      </c>
      <c r="E44" s="18" t="s">
        <v>27</v>
      </c>
      <c r="F44" s="18">
        <v>1.8</v>
      </c>
      <c r="G44" s="19">
        <v>1.8</v>
      </c>
      <c r="H44" s="19">
        <v>60</v>
      </c>
      <c r="I44" s="20">
        <f>480*1/H44</f>
        <v>8</v>
      </c>
      <c r="J44" s="21">
        <f>I44*0.61</f>
        <v>4.88</v>
      </c>
      <c r="K44" s="22">
        <v>534.7</v>
      </c>
      <c r="L44" s="22">
        <f>K44*0.262</f>
        <v>140.09140000000002</v>
      </c>
      <c r="M44" s="22">
        <f>(K44+L44+G44)/J44</f>
        <v>138.6457786885246</v>
      </c>
      <c r="N44" s="22">
        <f>M44*1.2</f>
        <v>166.3749344262295</v>
      </c>
      <c r="O44" s="22">
        <f>N44*15%</f>
        <v>24.95624016393442</v>
      </c>
      <c r="P44" s="21">
        <f>O44+N44</f>
        <v>191.3311745901639</v>
      </c>
      <c r="Q44" s="23">
        <f>P44</f>
        <v>191.3311745901639</v>
      </c>
    </row>
    <row r="45" spans="1:17" s="1" customFormat="1" ht="43.5" customHeight="1">
      <c r="A45" s="32"/>
      <c r="B45" s="28" t="s">
        <v>52</v>
      </c>
      <c r="C45" s="18" t="s">
        <v>26</v>
      </c>
      <c r="D45" s="18">
        <v>150</v>
      </c>
      <c r="E45" s="18" t="s">
        <v>27</v>
      </c>
      <c r="F45" s="18">
        <v>1.8</v>
      </c>
      <c r="G45" s="19">
        <v>1.8</v>
      </c>
      <c r="H45" s="19">
        <v>160</v>
      </c>
      <c r="I45" s="20">
        <f>480*1/H45</f>
        <v>3</v>
      </c>
      <c r="J45" s="21">
        <f>I45*0.61</f>
        <v>1.83</v>
      </c>
      <c r="K45" s="22">
        <v>534.7</v>
      </c>
      <c r="L45" s="22">
        <f>K45*0.262</f>
        <v>140.09140000000002</v>
      </c>
      <c r="M45" s="22">
        <f>(K45+L45+G45)/J45</f>
        <v>369.72207650273225</v>
      </c>
      <c r="N45" s="22">
        <f>M45*1.2</f>
        <v>443.6664918032787</v>
      </c>
      <c r="O45" s="22">
        <f>N45*15%</f>
        <v>66.5499737704918</v>
      </c>
      <c r="P45" s="21">
        <f>O45+N45</f>
        <v>510.2164655737705</v>
      </c>
      <c r="Q45" s="23">
        <f>P45</f>
        <v>510.2164655737705</v>
      </c>
    </row>
    <row r="46" spans="1:17" s="1" customFormat="1" ht="43.5" customHeight="1">
      <c r="A46" s="32"/>
      <c r="B46" s="28" t="s">
        <v>53</v>
      </c>
      <c r="C46" s="18" t="s">
        <v>26</v>
      </c>
      <c r="D46" s="18">
        <v>150</v>
      </c>
      <c r="E46" s="18" t="s">
        <v>27</v>
      </c>
      <c r="F46" s="18">
        <v>1.8</v>
      </c>
      <c r="G46" s="19">
        <v>1.8</v>
      </c>
      <c r="H46" s="19">
        <v>300</v>
      </c>
      <c r="I46" s="20">
        <f>480*1/H46</f>
        <v>1.6</v>
      </c>
      <c r="J46" s="21">
        <f>I46*0.61</f>
        <v>0.976</v>
      </c>
      <c r="K46" s="22">
        <v>534.7</v>
      </c>
      <c r="L46" s="22">
        <f>K46*0.262</f>
        <v>140.09140000000002</v>
      </c>
      <c r="M46" s="22">
        <f>(K46+L46+G46)/J46</f>
        <v>693.228893442623</v>
      </c>
      <c r="N46" s="22">
        <f>M46*1.2</f>
        <v>831.8746721311476</v>
      </c>
      <c r="O46" s="22">
        <f>N46*15%</f>
        <v>124.78120081967214</v>
      </c>
      <c r="P46" s="21">
        <f>O46+N46</f>
        <v>956.6558729508197</v>
      </c>
      <c r="Q46" s="23">
        <f>P46</f>
        <v>956.6558729508197</v>
      </c>
    </row>
    <row r="47" spans="1:17" s="1" customFormat="1" ht="47.25" customHeight="1">
      <c r="A47" s="32">
        <v>13</v>
      </c>
      <c r="B47" s="27" t="s">
        <v>55</v>
      </c>
      <c r="C47" s="27" t="s">
        <v>26</v>
      </c>
      <c r="D47" s="27">
        <v>150</v>
      </c>
      <c r="E47" s="27" t="s">
        <v>27</v>
      </c>
      <c r="F47" s="27">
        <v>1.8</v>
      </c>
      <c r="G47" s="27">
        <v>1.8</v>
      </c>
      <c r="H47" s="27"/>
      <c r="I47" s="27" t="e">
        <f>480*1/H47</f>
        <v>#DIV/0!</v>
      </c>
      <c r="J47" s="27" t="e">
        <f>I47*0.61</f>
        <v>#DIV/0!</v>
      </c>
      <c r="K47" s="27">
        <v>534.7</v>
      </c>
      <c r="L47" s="27">
        <f>K47*0.262</f>
        <v>140.09140000000002</v>
      </c>
      <c r="M47" s="27" t="e">
        <f>(K47+L47+G47)/J47</f>
        <v>#DIV/0!</v>
      </c>
      <c r="N47" s="27" t="e">
        <f>M47*1.2</f>
        <v>#DIV/0!</v>
      </c>
      <c r="O47" s="27" t="e">
        <f>N47*15%</f>
        <v>#DIV/0!</v>
      </c>
      <c r="P47" s="27" t="e">
        <f>O47+N47</f>
        <v>#DIV/0!</v>
      </c>
      <c r="Q47" s="27" t="e">
        <f>P47</f>
        <v>#DIV/0!</v>
      </c>
    </row>
    <row r="48" spans="1:17" s="1" customFormat="1" ht="36.75" customHeight="1">
      <c r="A48" s="32"/>
      <c r="B48" s="28" t="s">
        <v>56</v>
      </c>
      <c r="C48" s="18" t="s">
        <v>26</v>
      </c>
      <c r="D48" s="18">
        <v>150</v>
      </c>
      <c r="E48" s="18" t="s">
        <v>27</v>
      </c>
      <c r="F48" s="18">
        <v>1.8</v>
      </c>
      <c r="G48" s="19">
        <v>1.8</v>
      </c>
      <c r="H48" s="19">
        <v>30</v>
      </c>
      <c r="I48" s="20">
        <f>480*1/H48</f>
        <v>16</v>
      </c>
      <c r="J48" s="21">
        <f>I48*0.61</f>
        <v>9.76</v>
      </c>
      <c r="K48" s="22">
        <v>534.7</v>
      </c>
      <c r="L48" s="22">
        <f>K48*0.262</f>
        <v>140.09140000000002</v>
      </c>
      <c r="M48" s="22">
        <f>(K48+L48+G48)/J48</f>
        <v>69.3228893442623</v>
      </c>
      <c r="N48" s="22">
        <f>M48*1.2</f>
        <v>83.18746721311474</v>
      </c>
      <c r="O48" s="22">
        <f>N48*15%</f>
        <v>12.47812008196721</v>
      </c>
      <c r="P48" s="21">
        <f>O48+N48</f>
        <v>95.66558729508195</v>
      </c>
      <c r="Q48" s="23">
        <f>P48</f>
        <v>95.66558729508195</v>
      </c>
    </row>
    <row r="49" spans="1:17" s="1" customFormat="1" ht="47.25" customHeight="1">
      <c r="A49" s="32"/>
      <c r="B49" s="28" t="s">
        <v>57</v>
      </c>
      <c r="C49" s="18" t="s">
        <v>26</v>
      </c>
      <c r="D49" s="18">
        <v>150</v>
      </c>
      <c r="E49" s="18" t="s">
        <v>27</v>
      </c>
      <c r="F49" s="18">
        <v>1.8</v>
      </c>
      <c r="G49" s="19">
        <v>1.8</v>
      </c>
      <c r="H49" s="19">
        <v>50</v>
      </c>
      <c r="I49" s="20">
        <f>480*1/H49</f>
        <v>9.6</v>
      </c>
      <c r="J49" s="21">
        <f>I49*0.61</f>
        <v>5.856</v>
      </c>
      <c r="K49" s="22">
        <v>534.7</v>
      </c>
      <c r="L49" s="22">
        <f>K49*0.262</f>
        <v>140.09140000000002</v>
      </c>
      <c r="M49" s="22">
        <f>(K49+L49+G49)/J49</f>
        <v>115.53814890710383</v>
      </c>
      <c r="N49" s="22">
        <f>M49*1.2</f>
        <v>138.6457786885246</v>
      </c>
      <c r="O49" s="22">
        <f>N49*15%</f>
        <v>20.796866803278686</v>
      </c>
      <c r="P49" s="21">
        <f>O49+N49</f>
        <v>159.44264549180326</v>
      </c>
      <c r="Q49" s="23">
        <f>P49</f>
        <v>159.44264549180326</v>
      </c>
    </row>
    <row r="50" spans="1:17" s="1" customFormat="1" ht="38.25" customHeight="1">
      <c r="A50" s="32">
        <v>14</v>
      </c>
      <c r="B50" s="27" t="s">
        <v>58</v>
      </c>
      <c r="C50" s="27" t="s">
        <v>26</v>
      </c>
      <c r="D50" s="27">
        <v>150</v>
      </c>
      <c r="E50" s="27" t="s">
        <v>27</v>
      </c>
      <c r="F50" s="27">
        <v>1.8</v>
      </c>
      <c r="G50" s="27">
        <v>1.8</v>
      </c>
      <c r="H50" s="27"/>
      <c r="I50" s="27" t="e">
        <f>480*1/H50</f>
        <v>#DIV/0!</v>
      </c>
      <c r="J50" s="27" t="e">
        <f>I50*0.61</f>
        <v>#DIV/0!</v>
      </c>
      <c r="K50" s="27">
        <v>534.7</v>
      </c>
      <c r="L50" s="27">
        <f>K50*0.262</f>
        <v>140.09140000000002</v>
      </c>
      <c r="M50" s="27" t="e">
        <f>(K50+L50+G50)/J50</f>
        <v>#DIV/0!</v>
      </c>
      <c r="N50" s="27" t="e">
        <f>M50*1.2</f>
        <v>#DIV/0!</v>
      </c>
      <c r="O50" s="27" t="e">
        <f>N50*15%</f>
        <v>#DIV/0!</v>
      </c>
      <c r="P50" s="27" t="e">
        <f>O50+N50</f>
        <v>#DIV/0!</v>
      </c>
      <c r="Q50" s="27" t="e">
        <f>P50</f>
        <v>#DIV/0!</v>
      </c>
    </row>
    <row r="51" spans="1:17" s="1" customFormat="1" ht="54.75" customHeight="1">
      <c r="A51" s="32"/>
      <c r="B51" s="28" t="s">
        <v>59</v>
      </c>
      <c r="C51" s="18" t="s">
        <v>26</v>
      </c>
      <c r="D51" s="18">
        <v>150</v>
      </c>
      <c r="E51" s="18" t="s">
        <v>27</v>
      </c>
      <c r="F51" s="18">
        <v>1.8</v>
      </c>
      <c r="G51" s="19">
        <v>1.8</v>
      </c>
      <c r="H51" s="19">
        <v>90</v>
      </c>
      <c r="I51" s="22">
        <f>480*1/H51</f>
        <v>5.333333333333333</v>
      </c>
      <c r="J51" s="21">
        <f>I51*0.61</f>
        <v>3.253333333333333</v>
      </c>
      <c r="K51" s="22">
        <v>534.7</v>
      </c>
      <c r="L51" s="22">
        <f>K51*0.262</f>
        <v>140.09140000000002</v>
      </c>
      <c r="M51" s="22">
        <f>(K51+L51+G51)/J51</f>
        <v>207.96866803278692</v>
      </c>
      <c r="N51" s="22">
        <f>M51*1.2</f>
        <v>249.5624016393443</v>
      </c>
      <c r="O51" s="22">
        <f>N51*15%</f>
        <v>37.434360245901644</v>
      </c>
      <c r="P51" s="21">
        <f>O51+N51</f>
        <v>286.996761885246</v>
      </c>
      <c r="Q51" s="23">
        <f>P51</f>
        <v>286.996761885246</v>
      </c>
    </row>
    <row r="52" spans="1:17" s="1" customFormat="1" ht="72.75" customHeight="1">
      <c r="A52" s="32"/>
      <c r="B52" s="28" t="s">
        <v>60</v>
      </c>
      <c r="C52" s="29" t="s">
        <v>26</v>
      </c>
      <c r="D52" s="29">
        <v>150</v>
      </c>
      <c r="E52" s="29" t="s">
        <v>27</v>
      </c>
      <c r="F52" s="29">
        <v>1.8</v>
      </c>
      <c r="G52" s="20">
        <v>1.8</v>
      </c>
      <c r="H52" s="20">
        <v>140</v>
      </c>
      <c r="I52" s="22">
        <f>480*1/H52</f>
        <v>3.4285714285714284</v>
      </c>
      <c r="J52" s="21">
        <f>I52*0.61</f>
        <v>2.091428571428571</v>
      </c>
      <c r="K52" s="22">
        <v>534.7</v>
      </c>
      <c r="L52" s="22">
        <f>K52*0.262</f>
        <v>140.09140000000002</v>
      </c>
      <c r="M52" s="22">
        <f>(K52+L52+G52)/J52</f>
        <v>323.50681693989077</v>
      </c>
      <c r="N52" s="22">
        <f>M52*1.2</f>
        <v>388.2081803278689</v>
      </c>
      <c r="O52" s="22">
        <f>N52*15%</f>
        <v>58.23122704918033</v>
      </c>
      <c r="P52" s="21">
        <f>O52+N52</f>
        <v>446.43940737704924</v>
      </c>
      <c r="Q52" s="23">
        <f>P52</f>
        <v>446.43940737704924</v>
      </c>
    </row>
    <row r="53" spans="1:17" s="1" customFormat="1" ht="57" customHeight="1">
      <c r="A53" s="26">
        <v>15</v>
      </c>
      <c r="B53" s="27" t="s">
        <v>61</v>
      </c>
      <c r="C53" s="27" t="s">
        <v>26</v>
      </c>
      <c r="D53" s="27">
        <v>150</v>
      </c>
      <c r="E53" s="27" t="s">
        <v>27</v>
      </c>
      <c r="F53" s="27">
        <v>1.8</v>
      </c>
      <c r="G53" s="27">
        <v>1.8</v>
      </c>
      <c r="H53" s="27"/>
      <c r="I53" s="27" t="e">
        <f>480*1/H53</f>
        <v>#DIV/0!</v>
      </c>
      <c r="J53" s="27" t="e">
        <f>I53*0.61</f>
        <v>#DIV/0!</v>
      </c>
      <c r="K53" s="27">
        <v>534.7</v>
      </c>
      <c r="L53" s="27">
        <f>K53*0.262</f>
        <v>140.09140000000002</v>
      </c>
      <c r="M53" s="27" t="e">
        <f>(K53+L53+G53)/J53</f>
        <v>#DIV/0!</v>
      </c>
      <c r="N53" s="27" t="e">
        <f>M53*1.2</f>
        <v>#DIV/0!</v>
      </c>
      <c r="O53" s="27" t="e">
        <f>N53*15%</f>
        <v>#DIV/0!</v>
      </c>
      <c r="P53" s="27" t="e">
        <f>O53+N53</f>
        <v>#DIV/0!</v>
      </c>
      <c r="Q53" s="27" t="e">
        <f>P53</f>
        <v>#DIV/0!</v>
      </c>
    </row>
    <row r="54" spans="1:17" s="1" customFormat="1" ht="66.75" customHeight="1">
      <c r="A54" s="26"/>
      <c r="B54" s="28" t="s">
        <v>62</v>
      </c>
      <c r="C54" s="18" t="s">
        <v>26</v>
      </c>
      <c r="D54" s="18">
        <v>150</v>
      </c>
      <c r="E54" s="18" t="s">
        <v>27</v>
      </c>
      <c r="F54" s="18">
        <v>1.8</v>
      </c>
      <c r="G54" s="19">
        <v>1.8</v>
      </c>
      <c r="H54" s="20">
        <v>45</v>
      </c>
      <c r="I54" s="22">
        <f>480*1/H54</f>
        <v>10.666666666666666</v>
      </c>
      <c r="J54" s="21">
        <f>I54*0.61</f>
        <v>6.506666666666666</v>
      </c>
      <c r="K54" s="22">
        <v>534.7</v>
      </c>
      <c r="L54" s="22">
        <f>K54*0.262</f>
        <v>140.09140000000002</v>
      </c>
      <c r="M54" s="22">
        <f>(K54+L54+G54)/J54</f>
        <v>103.98433401639346</v>
      </c>
      <c r="N54" s="22">
        <f>M54*1.2</f>
        <v>124.78120081967215</v>
      </c>
      <c r="O54" s="22">
        <f>N54*15%</f>
        <v>18.717180122950822</v>
      </c>
      <c r="P54" s="21">
        <f>O54+N54</f>
        <v>143.498380942623</v>
      </c>
      <c r="Q54" s="23">
        <f>P54</f>
        <v>143.498380942623</v>
      </c>
    </row>
    <row r="55" spans="1:17" s="1" customFormat="1" ht="99" customHeight="1">
      <c r="A55" s="26"/>
      <c r="B55" s="28" t="s">
        <v>63</v>
      </c>
      <c r="C55" s="29" t="s">
        <v>26</v>
      </c>
      <c r="D55" s="29">
        <v>150</v>
      </c>
      <c r="E55" s="29" t="s">
        <v>27</v>
      </c>
      <c r="F55" s="29">
        <v>1.8</v>
      </c>
      <c r="G55" s="20">
        <v>1.8</v>
      </c>
      <c r="H55" s="20">
        <v>85</v>
      </c>
      <c r="I55" s="22">
        <f>480*1/H55</f>
        <v>5.647058823529412</v>
      </c>
      <c r="J55" s="21">
        <f>I55*0.61</f>
        <v>3.4447058823529413</v>
      </c>
      <c r="K55" s="22">
        <v>534.7</v>
      </c>
      <c r="L55" s="22">
        <f>K55*0.262</f>
        <v>140.09140000000002</v>
      </c>
      <c r="M55" s="22">
        <f>(K55+L55+G55)/J55</f>
        <v>196.4148531420765</v>
      </c>
      <c r="N55" s="22">
        <f>M55*1.2</f>
        <v>235.6978237704918</v>
      </c>
      <c r="O55" s="22">
        <f>N55*15%</f>
        <v>35.35467356557377</v>
      </c>
      <c r="P55" s="21">
        <f>O55+N55</f>
        <v>271.0524973360656</v>
      </c>
      <c r="Q55" s="23">
        <f>P55</f>
        <v>271.0524973360656</v>
      </c>
    </row>
    <row r="56" spans="1:17" s="1" customFormat="1" ht="110.25" customHeight="1">
      <c r="A56" s="26">
        <v>16</v>
      </c>
      <c r="B56" s="33" t="s">
        <v>64</v>
      </c>
      <c r="C56" s="29" t="s">
        <v>26</v>
      </c>
      <c r="D56" s="29">
        <v>150</v>
      </c>
      <c r="E56" s="29" t="s">
        <v>27</v>
      </c>
      <c r="F56" s="29">
        <v>1.8</v>
      </c>
      <c r="G56" s="20">
        <v>1.8</v>
      </c>
      <c r="H56" s="20">
        <v>185</v>
      </c>
      <c r="I56" s="22">
        <f>480*1/H56</f>
        <v>2.5945945945945947</v>
      </c>
      <c r="J56" s="21">
        <f>I56*0.61</f>
        <v>1.5827027027027027</v>
      </c>
      <c r="K56" s="22">
        <v>534.7</v>
      </c>
      <c r="L56" s="22">
        <f>K56*0.262</f>
        <v>140.09140000000002</v>
      </c>
      <c r="M56" s="22">
        <f>(K56+L56+G56)/J56</f>
        <v>427.4911509562842</v>
      </c>
      <c r="N56" s="22">
        <f>M56*1.2</f>
        <v>512.9893811475409</v>
      </c>
      <c r="O56" s="22">
        <f>N56*15%</f>
        <v>76.94840717213114</v>
      </c>
      <c r="P56" s="21">
        <f>O56+N56</f>
        <v>589.9377883196721</v>
      </c>
      <c r="Q56" s="23">
        <f>P56</f>
        <v>589.9377883196721</v>
      </c>
    </row>
    <row r="57" spans="1:17" s="1" customFormat="1" ht="76.5" customHeight="1">
      <c r="A57" s="26">
        <v>17</v>
      </c>
      <c r="B57" s="33" t="s">
        <v>65</v>
      </c>
      <c r="C57" s="18" t="s">
        <v>26</v>
      </c>
      <c r="D57" s="18">
        <v>150</v>
      </c>
      <c r="E57" s="18" t="s">
        <v>27</v>
      </c>
      <c r="F57" s="18">
        <v>1.8</v>
      </c>
      <c r="G57" s="19">
        <v>1.8</v>
      </c>
      <c r="H57" s="20">
        <v>105</v>
      </c>
      <c r="I57" s="22">
        <f>480*1/H57</f>
        <v>4.571428571428571</v>
      </c>
      <c r="J57" s="21">
        <f>I57*0.61</f>
        <v>2.7885714285714283</v>
      </c>
      <c r="K57" s="22">
        <v>534.7</v>
      </c>
      <c r="L57" s="22">
        <f>K57*0.262</f>
        <v>140.09140000000002</v>
      </c>
      <c r="M57" s="22">
        <f>(K57+L57+G57)/J57</f>
        <v>242.63011270491808</v>
      </c>
      <c r="N57" s="22">
        <f>M57*1.2</f>
        <v>291.1561352459017</v>
      </c>
      <c r="O57" s="22">
        <f>N57*15%</f>
        <v>43.67342028688525</v>
      </c>
      <c r="P57" s="21">
        <f>O57+N57</f>
        <v>334.8295555327869</v>
      </c>
      <c r="Q57" s="23">
        <f>P57</f>
        <v>334.8295555327869</v>
      </c>
    </row>
    <row r="58" spans="1:17" s="24" customFormat="1" ht="72" customHeight="1">
      <c r="A58" s="26">
        <v>18</v>
      </c>
      <c r="B58" s="25" t="s">
        <v>66</v>
      </c>
      <c r="C58" s="18" t="s">
        <v>26</v>
      </c>
      <c r="D58" s="18">
        <v>150</v>
      </c>
      <c r="E58" s="18" t="s">
        <v>27</v>
      </c>
      <c r="F58" s="18">
        <v>1.8</v>
      </c>
      <c r="G58" s="19">
        <v>1.8</v>
      </c>
      <c r="H58" s="19">
        <v>350</v>
      </c>
      <c r="I58" s="22">
        <f>480*1/H58</f>
        <v>1.3714285714285714</v>
      </c>
      <c r="J58" s="21">
        <f>I58*0.61</f>
        <v>0.8365714285714285</v>
      </c>
      <c r="K58" s="22">
        <v>534.7</v>
      </c>
      <c r="L58" s="22">
        <f>K58*0.262</f>
        <v>140.09140000000002</v>
      </c>
      <c r="M58" s="22">
        <f>(K58+L58+G58)/J58</f>
        <v>808.7670423497268</v>
      </c>
      <c r="N58" s="22">
        <f>M58*1.2</f>
        <v>970.5204508196721</v>
      </c>
      <c r="O58" s="22">
        <f>N58*15%</f>
        <v>145.5780676229508</v>
      </c>
      <c r="P58" s="22">
        <f>N58+O58</f>
        <v>1116.098518442623</v>
      </c>
      <c r="Q58" s="23">
        <f>P58</f>
        <v>1116.098518442623</v>
      </c>
    </row>
    <row r="59" spans="1:17" s="1" customFormat="1" ht="59.25" customHeight="1">
      <c r="A59" s="26"/>
      <c r="B59" s="34" t="s">
        <v>67</v>
      </c>
      <c r="C59" s="34" t="s">
        <v>26</v>
      </c>
      <c r="D59" s="34">
        <v>150</v>
      </c>
      <c r="E59" s="34" t="s">
        <v>27</v>
      </c>
      <c r="F59" s="34">
        <v>1.8</v>
      </c>
      <c r="G59" s="34">
        <v>1.8</v>
      </c>
      <c r="H59" s="34"/>
      <c r="I59" s="34" t="e">
        <f>480*1/H59</f>
        <v>#DIV/0!</v>
      </c>
      <c r="J59" s="34" t="e">
        <f>I59*0.61</f>
        <v>#DIV/0!</v>
      </c>
      <c r="K59" s="34">
        <v>534.7</v>
      </c>
      <c r="L59" s="34">
        <f>K59*0.262</f>
        <v>140.09140000000002</v>
      </c>
      <c r="M59" s="34" t="e">
        <f>(K59+L59+G59)/J59</f>
        <v>#DIV/0!</v>
      </c>
      <c r="N59" s="34" t="e">
        <f>M59*1.2</f>
        <v>#DIV/0!</v>
      </c>
      <c r="O59" s="34" t="e">
        <f>N59*15%</f>
        <v>#DIV/0!</v>
      </c>
      <c r="P59" s="34" t="e">
        <f>O59+N59</f>
        <v>#DIV/0!</v>
      </c>
      <c r="Q59" s="34" t="e">
        <f>P59</f>
        <v>#DIV/0!</v>
      </c>
    </row>
    <row r="60" spans="1:17" s="1" customFormat="1" ht="87" customHeight="1">
      <c r="A60" s="26">
        <v>1</v>
      </c>
      <c r="B60" s="35" t="s">
        <v>68</v>
      </c>
      <c r="C60" s="29" t="s">
        <v>69</v>
      </c>
      <c r="D60" s="29" t="s">
        <v>70</v>
      </c>
      <c r="E60" s="29" t="s">
        <v>71</v>
      </c>
      <c r="F60" s="29" t="s">
        <v>72</v>
      </c>
      <c r="G60" s="20">
        <v>7.2</v>
      </c>
      <c r="H60" s="20">
        <v>2</v>
      </c>
      <c r="I60" s="20">
        <f>480*1/H60</f>
        <v>240</v>
      </c>
      <c r="J60" s="21">
        <f>I60*0.61</f>
        <v>146.4</v>
      </c>
      <c r="K60" s="22">
        <v>534.7</v>
      </c>
      <c r="L60" s="22">
        <f>K60*0.262</f>
        <v>140.09140000000002</v>
      </c>
      <c r="M60" s="22">
        <f>(K60+L60+G60)/J60</f>
        <v>4.658411202185793</v>
      </c>
      <c r="N60" s="22">
        <f>M60*1.2</f>
        <v>5.590093442622951</v>
      </c>
      <c r="O60" s="22">
        <f>N60*15%</f>
        <v>0.8385140163934427</v>
      </c>
      <c r="P60" s="21">
        <f>O60+N60</f>
        <v>6.428607459016394</v>
      </c>
      <c r="Q60" s="23">
        <f>P60</f>
        <v>6.428607459016394</v>
      </c>
    </row>
    <row r="61" spans="1:17" s="1" customFormat="1" ht="75.75" customHeight="1">
      <c r="A61" s="26">
        <v>2</v>
      </c>
      <c r="B61" s="35" t="s">
        <v>73</v>
      </c>
      <c r="C61" s="18" t="s">
        <v>69</v>
      </c>
      <c r="D61" s="18" t="s">
        <v>70</v>
      </c>
      <c r="E61" s="18" t="s">
        <v>74</v>
      </c>
      <c r="F61" s="18" t="s">
        <v>72</v>
      </c>
      <c r="G61" s="19">
        <v>7.2</v>
      </c>
      <c r="H61" s="20">
        <v>2</v>
      </c>
      <c r="I61" s="20">
        <f>480*1/H61</f>
        <v>240</v>
      </c>
      <c r="J61" s="21">
        <f>I61*0.61</f>
        <v>146.4</v>
      </c>
      <c r="K61" s="22">
        <v>534.7</v>
      </c>
      <c r="L61" s="22">
        <f>K61*0.262</f>
        <v>140.09140000000002</v>
      </c>
      <c r="M61" s="22">
        <f>(K61+L61+G61)/J61</f>
        <v>4.658411202185793</v>
      </c>
      <c r="N61" s="22">
        <f>M61*1.2</f>
        <v>5.590093442622951</v>
      </c>
      <c r="O61" s="22">
        <f>N61*15%</f>
        <v>0.8385140163934427</v>
      </c>
      <c r="P61" s="21">
        <f>O61+N61</f>
        <v>6.428607459016394</v>
      </c>
      <c r="Q61" s="23">
        <f>P61</f>
        <v>6.428607459016394</v>
      </c>
    </row>
    <row r="62" spans="1:17" s="1" customFormat="1" ht="51.75" customHeight="1">
      <c r="A62" s="26">
        <v>3</v>
      </c>
      <c r="B62" s="35" t="s">
        <v>75</v>
      </c>
      <c r="C62" s="36"/>
      <c r="D62" s="36"/>
      <c r="E62" s="36"/>
      <c r="F62" s="36"/>
      <c r="G62" s="36"/>
      <c r="H62" s="20">
        <v>1</v>
      </c>
      <c r="I62" s="20">
        <f>480*1/H62</f>
        <v>480</v>
      </c>
      <c r="J62" s="21">
        <f>I62*0.61</f>
        <v>292.8</v>
      </c>
      <c r="K62" s="22">
        <v>534.7</v>
      </c>
      <c r="L62" s="22">
        <f>K62*0.262</f>
        <v>140.09140000000002</v>
      </c>
      <c r="M62" s="22">
        <f>(K62+L62+G63)/J62</f>
        <v>2.30461543715847</v>
      </c>
      <c r="N62" s="22">
        <f>M62*1.2</f>
        <v>2.765538524590164</v>
      </c>
      <c r="O62" s="22">
        <f>N62*15%</f>
        <v>0.4148307786885246</v>
      </c>
      <c r="P62" s="21">
        <f>O62+N62</f>
        <v>3.1803693032786886</v>
      </c>
      <c r="Q62" s="23">
        <f>P62</f>
        <v>3.1803693032786886</v>
      </c>
    </row>
    <row r="63" spans="1:17" s="1" customFormat="1" ht="74.25" customHeight="1">
      <c r="A63" s="30">
        <v>4</v>
      </c>
      <c r="B63" s="35" t="s">
        <v>76</v>
      </c>
      <c r="C63" s="18"/>
      <c r="D63" s="18"/>
      <c r="E63" s="18"/>
      <c r="F63" s="18"/>
      <c r="G63" s="19"/>
      <c r="H63" s="20">
        <v>10</v>
      </c>
      <c r="I63" s="20">
        <f>480*1/H63</f>
        <v>48</v>
      </c>
      <c r="J63" s="21">
        <f>I63*0.61</f>
        <v>29.28</v>
      </c>
      <c r="K63" s="22">
        <v>534.7</v>
      </c>
      <c r="L63" s="22">
        <f>K63*0.262</f>
        <v>140.09140000000002</v>
      </c>
      <c r="M63" s="22">
        <f>(K63+L63+G64)/J63</f>
        <v>23.046154371584702</v>
      </c>
      <c r="N63" s="22">
        <f>M63*1.2</f>
        <v>27.65538524590164</v>
      </c>
      <c r="O63" s="22">
        <f>N63*15%</f>
        <v>4.148307786885246</v>
      </c>
      <c r="P63" s="21">
        <f>O63+N63</f>
        <v>31.80369303278689</v>
      </c>
      <c r="Q63" s="23">
        <f>P63</f>
        <v>31.80369303278689</v>
      </c>
    </row>
    <row r="64" spans="1:17" s="1" customFormat="1" ht="180" customHeight="1">
      <c r="A64" s="30">
        <v>5</v>
      </c>
      <c r="B64" s="33" t="s">
        <v>77</v>
      </c>
      <c r="C64" s="29"/>
      <c r="D64" s="29"/>
      <c r="E64" s="29"/>
      <c r="F64" s="29"/>
      <c r="G64" s="20"/>
      <c r="H64" s="20">
        <v>80</v>
      </c>
      <c r="I64" s="20">
        <f>480*1/H64</f>
        <v>6</v>
      </c>
      <c r="J64" s="21">
        <f>I64*0.61</f>
        <v>3.66</v>
      </c>
      <c r="K64" s="22">
        <v>534.7</v>
      </c>
      <c r="L64" s="22">
        <f>K64*0.262</f>
        <v>140.09140000000002</v>
      </c>
      <c r="M64" s="22">
        <f>(K64+L64+G64)/J64</f>
        <v>184.36923497267762</v>
      </c>
      <c r="N64" s="22">
        <f>M64*1.2</f>
        <v>221.24308196721313</v>
      </c>
      <c r="O64" s="22">
        <f>N64*15%</f>
        <v>33.18646229508197</v>
      </c>
      <c r="P64" s="21">
        <f>O64+N64</f>
        <v>254.4295442622951</v>
      </c>
      <c r="Q64" s="23">
        <f>P64</f>
        <v>254.4295442622951</v>
      </c>
    </row>
  </sheetData>
  <sheetProtection selectLockedCells="1" selectUnlockedCells="1"/>
  <mergeCells count="43">
    <mergeCell ref="M1:Q1"/>
    <mergeCell ref="M2:Q2"/>
    <mergeCell ref="M3:Q3"/>
    <mergeCell ref="M4:Q4"/>
    <mergeCell ref="M5:Q5"/>
    <mergeCell ref="A9:Q9"/>
    <mergeCell ref="A12:A13"/>
    <mergeCell ref="B12:B13"/>
    <mergeCell ref="C12:F12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C14:F14"/>
    <mergeCell ref="B15:Q15"/>
    <mergeCell ref="A18:A22"/>
    <mergeCell ref="B18:Q18"/>
    <mergeCell ref="A23:A26"/>
    <mergeCell ref="B23:Q23"/>
    <mergeCell ref="A27:A29"/>
    <mergeCell ref="B27:Q27"/>
    <mergeCell ref="A32:A34"/>
    <mergeCell ref="B32:Q32"/>
    <mergeCell ref="A36:A38"/>
    <mergeCell ref="B36:Q36"/>
    <mergeCell ref="A39:A42"/>
    <mergeCell ref="B39:Q39"/>
    <mergeCell ref="A43:A46"/>
    <mergeCell ref="B43:Q43"/>
    <mergeCell ref="A47:A49"/>
    <mergeCell ref="B47:Q47"/>
    <mergeCell ref="A50:A52"/>
    <mergeCell ref="B50:Q50"/>
    <mergeCell ref="A53:A55"/>
    <mergeCell ref="B53:Q53"/>
    <mergeCell ref="B59:Q59"/>
  </mergeCells>
  <printOptions horizontalCentered="1" verticalCentered="1"/>
  <pageMargins left="0.35" right="0.1326388888888889" top="0.5847222222222223" bottom="0.8638888888888889" header="0.5118055555555555" footer="0.5118055555555555"/>
  <pageSetup firstPageNumber="1" useFirstPageNumber="1" fitToHeight="15" fitToWidth="1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A12:Q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A12:Q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2010-06-21T09:35:22Z</cp:lastPrinted>
  <dcterms:created xsi:type="dcterms:W3CDTF">2010-01-28T05:12:54Z</dcterms:created>
  <dcterms:modified xsi:type="dcterms:W3CDTF">2010-06-21T09:43:05Z</dcterms:modified>
  <cp:category/>
  <cp:version/>
  <cp:contentType/>
  <cp:contentStatus/>
  <cp:revision>82</cp:revision>
</cp:coreProperties>
</file>